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各学院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<sst xmlns="http://schemas.openxmlformats.org/spreadsheetml/2006/main" count="72" uniqueCount="62">
  <si>
    <t>2020-2021学年评优评奖额度预算表</t>
  </si>
  <si>
    <t>学院</t>
  </si>
  <si>
    <t>班数（个）</t>
  </si>
  <si>
    <t>参评总人数（人）</t>
  </si>
  <si>
    <t>优秀学生奖学金</t>
  </si>
  <si>
    <t>三好标兵</t>
  </si>
  <si>
    <t>三好学生</t>
  </si>
  <si>
    <t>优秀学生干部</t>
  </si>
  <si>
    <t>文明宿舍</t>
  </si>
  <si>
    <t>优秀宿舍长</t>
  </si>
  <si>
    <t>先进班级</t>
  </si>
  <si>
    <t>标兵班级</t>
  </si>
  <si>
    <t>标兵宿舍</t>
  </si>
  <si>
    <t>学习进步奖</t>
  </si>
  <si>
    <t>重大进步奖</t>
  </si>
  <si>
    <t>榜样金城特别奖学金</t>
  </si>
  <si>
    <t>社会工作奖学金</t>
  </si>
  <si>
    <t>三创奖学金</t>
  </si>
  <si>
    <t>指标</t>
  </si>
  <si>
    <t>奖学金
合计（元）</t>
  </si>
  <si>
    <t>一等3%(人）</t>
  </si>
  <si>
    <t>二等5%（人）</t>
  </si>
  <si>
    <t>三等22%（人）</t>
  </si>
  <si>
    <t>合计（人）</t>
  </si>
  <si>
    <t>指标0.5%（人）</t>
  </si>
  <si>
    <t>指标15%（人）</t>
  </si>
  <si>
    <t>指标5%（人）</t>
  </si>
  <si>
    <t>指标
150个</t>
  </si>
  <si>
    <t>指标
（80个）</t>
  </si>
  <si>
    <t>指标20%（个）</t>
  </si>
  <si>
    <t>指标  10个</t>
  </si>
  <si>
    <t>指标  30个</t>
  </si>
  <si>
    <t>实际评审</t>
  </si>
  <si>
    <t>实际评审（人）</t>
  </si>
  <si>
    <t>机电工程与自动化学院</t>
  </si>
  <si>
    <t xml:space="preserve">20
</t>
  </si>
  <si>
    <t xml:space="preserve">20-30
</t>
  </si>
  <si>
    <t xml:space="preserve">30-50
</t>
  </si>
  <si>
    <t>信息工程学院</t>
  </si>
  <si>
    <t>航空运输与工程学院</t>
  </si>
  <si>
    <t>国际商学院</t>
  </si>
  <si>
    <t>艺术与传媒学院</t>
  </si>
  <si>
    <t>合计</t>
  </si>
  <si>
    <t>备注：
   1、优秀学生奖学金一等奖2000元/学年，二等奖1000元/学年， 三等奖500元/学年。                                                         
   2、优秀学生干部指标校级团委学生干部单列30个指标。                                                                                 
   3、各学院根据各年级参评人数占学院总参评人数比例，测算每个年级的评优评奖名额。
   4、标兵宿舍奖金每个宿舍400元，文明宿舍奖金每个宿舍200元，标兵宿舍从文明宿舍中产生，奖金不兼得；先进班级每班500元，标兵班级每班800元；标兵班级从先进班级中产生，奖金不兼得。  
   5、学习进步奖200元/学年，重大进步奖400元/学年，根据评审要求实际评审产生。                                                                                       
   6、榜样金城特别奖学金推荐名额数为：机电工程与自动化学院7人，信息工程学院5人，航空运输与工程学院7人，国际商学院7人，艺术与传媒学院4人，其他各单位推荐不超过2人。
   7、榜样金城特别奖学金5000元/人，社会工作奖学金1000元/人，三创奖学金1000元/人；榜样金城特别奖学金与国家奖学金、国家励志奖学金、社会工作奖学金、三创奖学金不兼得，社会工作奖学金与三创奖学金不兼得。</t>
  </si>
  <si>
    <t>类别</t>
  </si>
  <si>
    <t>奖项</t>
  </si>
  <si>
    <t>学校评审工作领导小组</t>
  </si>
  <si>
    <t>学校评审委员会</t>
  </si>
  <si>
    <t>院级评审工作领导小组（院级评审委员会）</t>
  </si>
  <si>
    <t>第一类次奖项</t>
  </si>
  <si>
    <t>通令嘉奖、榜样金城特别奖学金</t>
  </si>
  <si>
    <t>审定及评审</t>
  </si>
  <si>
    <t>推荐候选人</t>
  </si>
  <si>
    <t>第二类次奖项</t>
  </si>
  <si>
    <t>社会工作奖学金、三创奖学金</t>
  </si>
  <si>
    <t>审定</t>
  </si>
  <si>
    <t>评审</t>
  </si>
  <si>
    <t>第三类次奖项</t>
  </si>
  <si>
    <t>三好学生标兵、标兵班级</t>
  </si>
  <si>
    <t>——</t>
  </si>
  <si>
    <t>第四类次奖项</t>
  </si>
  <si>
    <t>三好学生、优秀学生干部、优秀学生一等奖学金、优秀学生二等奖学金、优秀学生三等奖学金、优秀宿舍长、进步奖、重大进步奖、先进班级、文明宿舍、标兵宿舍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</si>
</sst>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24" fillId="10" borderId="6" applyNumberFormat="0" applyAlignment="0" applyProtection="0"/>
    <xf numFmtId="0" fontId="12" fillId="10" borderId="1" applyNumberFormat="0" applyAlignment="0" applyProtection="0"/>
    <xf numFmtId="0" fontId="14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25" fillId="0" borderId="8" applyNumberFormat="0" applyFill="0" applyAlignment="0" applyProtection="0"/>
    <xf numFmtId="0" fontId="9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7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0" fontId="0" fillId="0" borderId="11" xfId="0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176" fontId="0" fillId="0" borderId="18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abSelected="1" workbookViewId="0" topLeftCell="A1">
      <selection activeCell="A11" sqref="A11:U11"/>
    </sheetView>
  </sheetViews>
  <sheetFormatPr defaultColWidth="9.00390625" defaultRowHeight="14.25"/>
  <cols>
    <col min="1" max="1" width="11.00390625" style="0" customWidth="1"/>
    <col min="2" max="2" width="6.625" style="4" customWidth="1"/>
    <col min="3" max="3" width="7.125" style="4" customWidth="1"/>
    <col min="4" max="4" width="5.875" style="0" customWidth="1"/>
    <col min="5" max="5" width="6.25390625" style="0" customWidth="1"/>
    <col min="6" max="6" width="6.75390625" style="0" customWidth="1"/>
    <col min="7" max="7" width="6.625" style="4" customWidth="1"/>
    <col min="8" max="8" width="9.25390625" style="4" customWidth="1"/>
    <col min="12" max="12" width="5.75390625" style="0" customWidth="1"/>
    <col min="13" max="13" width="8.625" style="0" customWidth="1"/>
    <col min="14" max="14" width="6.50390625" style="0" customWidth="1"/>
    <col min="15" max="15" width="5.50390625" style="0" customWidth="1"/>
    <col min="16" max="16" width="5.625" style="0" customWidth="1"/>
    <col min="17" max="17" width="7.00390625" style="0" customWidth="1"/>
    <col min="18" max="18" width="7.25390625" style="0" customWidth="1"/>
    <col min="19" max="19" width="11.00390625" style="0" customWidth="1"/>
    <col min="20" max="20" width="10.25390625" style="0" customWidth="1"/>
    <col min="21" max="21" width="10.125" style="0" customWidth="1"/>
  </cols>
  <sheetData>
    <row r="1" spans="1:21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4.25">
      <c r="A2" s="6" t="s">
        <v>1</v>
      </c>
      <c r="B2" s="6" t="s">
        <v>2</v>
      </c>
      <c r="C2" s="6" t="s">
        <v>3</v>
      </c>
      <c r="D2" s="6" t="s">
        <v>4</v>
      </c>
      <c r="E2" s="6"/>
      <c r="F2" s="6"/>
      <c r="G2" s="6"/>
      <c r="H2" s="6"/>
      <c r="I2" s="6" t="s">
        <v>5</v>
      </c>
      <c r="J2" s="6" t="s">
        <v>6</v>
      </c>
      <c r="K2" s="6" t="s">
        <v>7</v>
      </c>
      <c r="L2" s="30" t="s">
        <v>8</v>
      </c>
      <c r="M2" s="30" t="s">
        <v>9</v>
      </c>
      <c r="N2" s="6" t="s">
        <v>10</v>
      </c>
      <c r="O2" s="31" t="s">
        <v>11</v>
      </c>
      <c r="P2" s="31" t="s">
        <v>12</v>
      </c>
      <c r="Q2" s="31" t="s">
        <v>13</v>
      </c>
      <c r="R2" s="6" t="s">
        <v>14</v>
      </c>
      <c r="S2" s="40" t="s">
        <v>15</v>
      </c>
      <c r="T2" s="40" t="s">
        <v>16</v>
      </c>
      <c r="U2" s="40" t="s">
        <v>17</v>
      </c>
    </row>
    <row r="3" spans="1:21" ht="19.5" customHeight="1">
      <c r="A3" s="7"/>
      <c r="B3" s="7"/>
      <c r="C3" s="7"/>
      <c r="D3" s="7" t="s">
        <v>18</v>
      </c>
      <c r="E3" s="7"/>
      <c r="F3" s="7"/>
      <c r="G3" s="7"/>
      <c r="H3" s="7" t="s">
        <v>19</v>
      </c>
      <c r="I3" s="7"/>
      <c r="J3" s="7"/>
      <c r="K3" s="7"/>
      <c r="L3" s="32"/>
      <c r="M3" s="32"/>
      <c r="N3" s="7"/>
      <c r="O3" s="33"/>
      <c r="P3" s="33"/>
      <c r="Q3" s="33"/>
      <c r="R3" s="41"/>
      <c r="S3" s="42"/>
      <c r="T3" s="42"/>
      <c r="U3" s="42"/>
    </row>
    <row r="4" spans="1:21" ht="40.5">
      <c r="A4" s="7"/>
      <c r="B4" s="7"/>
      <c r="C4" s="7"/>
      <c r="D4" s="7" t="s">
        <v>20</v>
      </c>
      <c r="E4" s="7" t="s">
        <v>21</v>
      </c>
      <c r="F4" s="7" t="s">
        <v>22</v>
      </c>
      <c r="G4" s="7" t="s">
        <v>23</v>
      </c>
      <c r="H4" s="7"/>
      <c r="I4" s="7" t="s">
        <v>24</v>
      </c>
      <c r="J4" s="7" t="s">
        <v>25</v>
      </c>
      <c r="K4" s="7" t="s">
        <v>26</v>
      </c>
      <c r="L4" s="34" t="s">
        <v>27</v>
      </c>
      <c r="M4" s="34" t="s">
        <v>28</v>
      </c>
      <c r="N4" s="7" t="s">
        <v>29</v>
      </c>
      <c r="O4" s="7" t="s">
        <v>30</v>
      </c>
      <c r="P4" s="7" t="s">
        <v>31</v>
      </c>
      <c r="Q4" s="7" t="s">
        <v>32</v>
      </c>
      <c r="R4" s="7" t="s">
        <v>32</v>
      </c>
      <c r="S4" s="7" t="s">
        <v>33</v>
      </c>
      <c r="T4" s="7" t="s">
        <v>33</v>
      </c>
      <c r="U4" s="7" t="s">
        <v>33</v>
      </c>
    </row>
    <row r="5" spans="1:21" ht="28.5">
      <c r="A5" s="8" t="s">
        <v>34</v>
      </c>
      <c r="B5" s="9">
        <v>77</v>
      </c>
      <c r="C5" s="10">
        <v>2490</v>
      </c>
      <c r="D5" s="11">
        <v>75</v>
      </c>
      <c r="E5" s="11">
        <v>125</v>
      </c>
      <c r="F5" s="11">
        <v>548</v>
      </c>
      <c r="G5" s="11">
        <f>SUM(D5:F5)</f>
        <v>748</v>
      </c>
      <c r="H5" s="12">
        <f aca="true" t="shared" si="0" ref="H5:H10">D5*2000+E5*1000+F5*500</f>
        <v>549000</v>
      </c>
      <c r="I5" s="35">
        <f aca="true" t="shared" si="1" ref="I5:I10">C5*0.005</f>
        <v>12.450000000000001</v>
      </c>
      <c r="J5" s="35">
        <f aca="true" t="shared" si="2" ref="J5:J10">C5*0.15</f>
        <v>373.5</v>
      </c>
      <c r="K5" s="35">
        <f aca="true" t="shared" si="3" ref="K5:K10">C5*0.05</f>
        <v>124.5</v>
      </c>
      <c r="L5" s="35">
        <f aca="true" t="shared" si="4" ref="L5:L10">C5/11224*150</f>
        <v>33.27690662865289</v>
      </c>
      <c r="M5" s="11">
        <f aca="true" t="shared" si="5" ref="M5:M10">80*C5/11224</f>
        <v>17.74768353528154</v>
      </c>
      <c r="N5" s="35">
        <f aca="true" t="shared" si="6" ref="N5:N10">B5*0.2</f>
        <v>15.4</v>
      </c>
      <c r="O5" s="35">
        <f aca="true" t="shared" si="7" ref="O5:O10">B5/351*10</f>
        <v>2.1937321937321936</v>
      </c>
      <c r="P5" s="36">
        <f aca="true" t="shared" si="8" ref="P5:P10">B5/351*30</f>
        <v>6.581196581196582</v>
      </c>
      <c r="Q5" s="43"/>
      <c r="R5" s="44"/>
      <c r="S5" s="45" t="s">
        <v>35</v>
      </c>
      <c r="T5" s="45" t="s">
        <v>36</v>
      </c>
      <c r="U5" s="45" t="s">
        <v>37</v>
      </c>
    </row>
    <row r="6" spans="1:21" ht="28.5">
      <c r="A6" s="8" t="s">
        <v>38</v>
      </c>
      <c r="B6" s="9">
        <v>58</v>
      </c>
      <c r="C6" s="10">
        <v>2010</v>
      </c>
      <c r="D6" s="11">
        <v>60</v>
      </c>
      <c r="E6" s="11">
        <v>101</v>
      </c>
      <c r="F6" s="11">
        <v>442</v>
      </c>
      <c r="G6" s="11">
        <f>SUM(D6:F6)</f>
        <v>603</v>
      </c>
      <c r="H6" s="12">
        <f t="shared" si="0"/>
        <v>442000</v>
      </c>
      <c r="I6" s="35">
        <f t="shared" si="1"/>
        <v>10.05</v>
      </c>
      <c r="J6" s="35">
        <f t="shared" si="2"/>
        <v>301.5</v>
      </c>
      <c r="K6" s="35">
        <f t="shared" si="3"/>
        <v>100.5</v>
      </c>
      <c r="L6" s="35">
        <f t="shared" si="4"/>
        <v>26.862081254454736</v>
      </c>
      <c r="M6" s="11">
        <f t="shared" si="5"/>
        <v>14.326443335709195</v>
      </c>
      <c r="N6" s="35">
        <f t="shared" si="6"/>
        <v>11.600000000000001</v>
      </c>
      <c r="O6" s="35">
        <f t="shared" si="7"/>
        <v>1.6524216524216522</v>
      </c>
      <c r="P6" s="36">
        <f t="shared" si="8"/>
        <v>4.9572649572649565</v>
      </c>
      <c r="Q6" s="43"/>
      <c r="R6" s="44"/>
      <c r="S6" s="46"/>
      <c r="T6" s="46"/>
      <c r="U6" s="46"/>
    </row>
    <row r="7" spans="1:21" ht="28.5">
      <c r="A7" s="8" t="s">
        <v>39</v>
      </c>
      <c r="B7" s="9">
        <v>80</v>
      </c>
      <c r="C7" s="10">
        <v>2469</v>
      </c>
      <c r="D7" s="11">
        <v>74</v>
      </c>
      <c r="E7" s="11">
        <v>123</v>
      </c>
      <c r="F7" s="11">
        <v>543</v>
      </c>
      <c r="G7" s="11">
        <f>SUM(D7:F7)</f>
        <v>740</v>
      </c>
      <c r="H7" s="12">
        <f t="shared" si="0"/>
        <v>542500</v>
      </c>
      <c r="I7" s="35">
        <f t="shared" si="1"/>
        <v>12.345</v>
      </c>
      <c r="J7" s="35">
        <f t="shared" si="2"/>
        <v>370.34999999999997</v>
      </c>
      <c r="K7" s="35">
        <f t="shared" si="3"/>
        <v>123.45</v>
      </c>
      <c r="L7" s="35">
        <f t="shared" si="4"/>
        <v>32.99625801853172</v>
      </c>
      <c r="M7" s="11">
        <f t="shared" si="5"/>
        <v>17.59800427655025</v>
      </c>
      <c r="N7" s="35">
        <f t="shared" si="6"/>
        <v>16</v>
      </c>
      <c r="O7" s="35">
        <f t="shared" si="7"/>
        <v>2.2792022792022792</v>
      </c>
      <c r="P7" s="36">
        <f t="shared" si="8"/>
        <v>6.837606837606838</v>
      </c>
      <c r="Q7" s="43"/>
      <c r="R7" s="44"/>
      <c r="S7" s="46"/>
      <c r="T7" s="46"/>
      <c r="U7" s="46"/>
    </row>
    <row r="8" spans="1:21" ht="18" customHeight="1">
      <c r="A8" s="8" t="s">
        <v>40</v>
      </c>
      <c r="B8" s="9">
        <v>87</v>
      </c>
      <c r="C8" s="10">
        <v>2767</v>
      </c>
      <c r="D8" s="11">
        <v>83</v>
      </c>
      <c r="E8" s="11">
        <v>138</v>
      </c>
      <c r="F8" s="11">
        <v>609</v>
      </c>
      <c r="G8" s="11">
        <f>SUM(D8:F8)</f>
        <v>830</v>
      </c>
      <c r="H8" s="12">
        <f t="shared" si="0"/>
        <v>608500</v>
      </c>
      <c r="I8" s="35">
        <f t="shared" si="1"/>
        <v>13.835</v>
      </c>
      <c r="J8" s="35">
        <f t="shared" si="2"/>
        <v>415.05</v>
      </c>
      <c r="K8" s="35">
        <f t="shared" si="3"/>
        <v>138.35</v>
      </c>
      <c r="L8" s="35">
        <f t="shared" si="4"/>
        <v>36.9787954383464</v>
      </c>
      <c r="M8" s="11">
        <f t="shared" si="5"/>
        <v>19.722024233784747</v>
      </c>
      <c r="N8" s="35">
        <f t="shared" si="6"/>
        <v>17.400000000000002</v>
      </c>
      <c r="O8" s="35">
        <f t="shared" si="7"/>
        <v>2.4786324786324787</v>
      </c>
      <c r="P8" s="36">
        <f t="shared" si="8"/>
        <v>7.435897435897436</v>
      </c>
      <c r="Q8" s="43"/>
      <c r="R8" s="44"/>
      <c r="S8" s="46"/>
      <c r="T8" s="46"/>
      <c r="U8" s="46"/>
    </row>
    <row r="9" spans="1:21" ht="28.5">
      <c r="A9" s="8" t="s">
        <v>41</v>
      </c>
      <c r="B9" s="9">
        <v>49</v>
      </c>
      <c r="C9" s="10">
        <v>1488</v>
      </c>
      <c r="D9" s="11">
        <v>45</v>
      </c>
      <c r="E9" s="11">
        <v>74</v>
      </c>
      <c r="F9" s="11">
        <v>327</v>
      </c>
      <c r="G9" s="11">
        <f>SUM(D9:F9)</f>
        <v>446</v>
      </c>
      <c r="H9" s="12">
        <f t="shared" si="0"/>
        <v>327500</v>
      </c>
      <c r="I9" s="35">
        <f t="shared" si="1"/>
        <v>7.44</v>
      </c>
      <c r="J9" s="35">
        <f t="shared" si="2"/>
        <v>223.2</v>
      </c>
      <c r="K9" s="35">
        <f t="shared" si="3"/>
        <v>74.4</v>
      </c>
      <c r="L9" s="35">
        <f t="shared" si="4"/>
        <v>19.885958660014253</v>
      </c>
      <c r="M9" s="11">
        <f t="shared" si="5"/>
        <v>10.60584461867427</v>
      </c>
      <c r="N9" s="35">
        <f t="shared" si="6"/>
        <v>9.8</v>
      </c>
      <c r="O9" s="35">
        <f t="shared" si="7"/>
        <v>1.396011396011396</v>
      </c>
      <c r="P9" s="36">
        <f t="shared" si="8"/>
        <v>4.188034188034188</v>
      </c>
      <c r="Q9" s="43"/>
      <c r="R9" s="44"/>
      <c r="S9" s="46"/>
      <c r="T9" s="46"/>
      <c r="U9" s="46"/>
    </row>
    <row r="10" spans="1:21" ht="24.75" customHeight="1">
      <c r="A10" s="13" t="s">
        <v>42</v>
      </c>
      <c r="B10" s="11">
        <f aca="true" t="shared" si="9" ref="B10:G10">SUM(B5:B9)</f>
        <v>351</v>
      </c>
      <c r="C10" s="11">
        <f t="shared" si="9"/>
        <v>11224</v>
      </c>
      <c r="D10" s="11">
        <f t="shared" si="9"/>
        <v>337</v>
      </c>
      <c r="E10" s="11">
        <f t="shared" si="9"/>
        <v>561</v>
      </c>
      <c r="F10" s="11">
        <f t="shared" si="9"/>
        <v>2469</v>
      </c>
      <c r="G10" s="11">
        <f t="shared" si="9"/>
        <v>3367</v>
      </c>
      <c r="H10" s="12">
        <f t="shared" si="0"/>
        <v>2469500</v>
      </c>
      <c r="I10" s="35">
        <f t="shared" si="1"/>
        <v>56.120000000000005</v>
      </c>
      <c r="J10" s="35">
        <f t="shared" si="2"/>
        <v>1683.6</v>
      </c>
      <c r="K10" s="35">
        <f t="shared" si="3"/>
        <v>561.2</v>
      </c>
      <c r="L10" s="35">
        <f t="shared" si="4"/>
        <v>150</v>
      </c>
      <c r="M10" s="11">
        <f t="shared" si="5"/>
        <v>80</v>
      </c>
      <c r="N10" s="35">
        <f t="shared" si="6"/>
        <v>70.2</v>
      </c>
      <c r="O10" s="35">
        <f t="shared" si="7"/>
        <v>10</v>
      </c>
      <c r="P10" s="36">
        <f t="shared" si="8"/>
        <v>30</v>
      </c>
      <c r="Q10" s="47"/>
      <c r="R10" s="44"/>
      <c r="S10" s="46"/>
      <c r="T10" s="46"/>
      <c r="U10" s="46"/>
    </row>
    <row r="11" spans="1:21" ht="165.75" customHeight="1">
      <c r="A11" s="14" t="s">
        <v>43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48"/>
    </row>
    <row r="12" spans="1:18" ht="14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8" ht="14.25">
      <c r="A13" s="17"/>
      <c r="B13" s="17"/>
      <c r="C13" s="17"/>
      <c r="D13" s="18"/>
      <c r="E13" s="18"/>
      <c r="F13" s="18"/>
      <c r="G13" s="19"/>
      <c r="H13" s="20"/>
    </row>
    <row r="14" spans="1:8" ht="14.25">
      <c r="A14" s="21"/>
      <c r="B14" s="22"/>
      <c r="C14" s="22"/>
      <c r="D14" s="18"/>
      <c r="E14" s="18"/>
      <c r="F14" s="18"/>
      <c r="G14" s="19"/>
      <c r="H14" s="20"/>
    </row>
    <row r="15" spans="4:19" ht="14.25">
      <c r="D15" s="18"/>
      <c r="E15" s="18"/>
      <c r="F15" s="18"/>
      <c r="G15" s="19"/>
      <c r="H15" s="20"/>
      <c r="M15" s="37"/>
      <c r="N15" s="37"/>
      <c r="O15" s="37"/>
      <c r="P15" s="37"/>
      <c r="Q15" s="37"/>
      <c r="R15" s="37"/>
      <c r="S15" s="37"/>
    </row>
    <row r="16" spans="4:19" ht="14.25">
      <c r="D16" s="23"/>
      <c r="E16" s="24"/>
      <c r="F16" s="24"/>
      <c r="G16" s="23"/>
      <c r="H16" s="25"/>
      <c r="I16" s="24"/>
      <c r="J16" s="24"/>
      <c r="K16" s="24"/>
      <c r="L16" s="24"/>
      <c r="M16" s="38"/>
      <c r="N16" s="37"/>
      <c r="O16" s="37"/>
      <c r="P16" s="37"/>
      <c r="Q16" s="37"/>
      <c r="R16" s="37"/>
      <c r="S16" s="37"/>
    </row>
    <row r="17" spans="4:19" ht="14.25">
      <c r="D17" s="23"/>
      <c r="E17" s="24"/>
      <c r="F17" s="24"/>
      <c r="G17" s="23"/>
      <c r="H17" s="25"/>
      <c r="I17" s="24"/>
      <c r="J17" s="24"/>
      <c r="K17" s="24"/>
      <c r="L17" s="24"/>
      <c r="M17" s="38"/>
      <c r="N17" s="37"/>
      <c r="O17" s="37"/>
      <c r="P17" s="37"/>
      <c r="Q17" s="37"/>
      <c r="R17" s="37"/>
      <c r="S17" s="37"/>
    </row>
    <row r="18" spans="4:19" ht="14.25">
      <c r="D18" s="23"/>
      <c r="E18" s="24"/>
      <c r="F18" s="24"/>
      <c r="G18" s="23"/>
      <c r="H18" s="25"/>
      <c r="I18" s="24"/>
      <c r="J18" s="24"/>
      <c r="K18" s="24"/>
      <c r="L18" s="24"/>
      <c r="M18" s="38"/>
      <c r="N18" s="37"/>
      <c r="O18" s="37"/>
      <c r="P18" s="37"/>
      <c r="Q18" s="37"/>
      <c r="R18" s="37"/>
      <c r="S18" s="37"/>
    </row>
    <row r="19" spans="4:19" ht="14.25">
      <c r="D19" s="26"/>
      <c r="E19" s="27"/>
      <c r="F19" s="27"/>
      <c r="G19" s="28"/>
      <c r="H19" s="25"/>
      <c r="I19" s="24"/>
      <c r="J19" s="24"/>
      <c r="L19" s="24"/>
      <c r="M19" s="24"/>
      <c r="N19" s="38"/>
      <c r="O19" s="39"/>
      <c r="P19" s="39"/>
      <c r="Q19" s="37"/>
      <c r="R19" s="37"/>
      <c r="S19" s="37"/>
    </row>
    <row r="20" spans="4:19" ht="14.25">
      <c r="D20" s="23"/>
      <c r="E20" s="24"/>
      <c r="F20" s="24"/>
      <c r="G20" s="23"/>
      <c r="H20" s="25"/>
      <c r="I20" s="24"/>
      <c r="J20" s="24"/>
      <c r="K20" s="24"/>
      <c r="L20" s="24"/>
      <c r="M20" s="38"/>
      <c r="N20" s="37"/>
      <c r="O20" s="37"/>
      <c r="P20" s="37"/>
      <c r="Q20" s="37"/>
      <c r="R20" s="37"/>
      <c r="S20" s="37"/>
    </row>
    <row r="21" spans="4:19" ht="14.25">
      <c r="D21" s="23"/>
      <c r="E21" s="24"/>
      <c r="F21" s="24"/>
      <c r="G21" s="23"/>
      <c r="H21" s="25"/>
      <c r="I21" s="24"/>
      <c r="J21" s="24"/>
      <c r="K21" s="24"/>
      <c r="L21" s="24"/>
      <c r="M21" s="38"/>
      <c r="N21" s="37"/>
      <c r="O21" s="37"/>
      <c r="P21" s="37"/>
      <c r="Q21" s="37"/>
      <c r="R21" s="37"/>
      <c r="S21" s="37"/>
    </row>
    <row r="22" spans="4:19" ht="14.25">
      <c r="D22" s="23"/>
      <c r="E22" s="24"/>
      <c r="F22" s="24"/>
      <c r="G22" s="23"/>
      <c r="H22" s="25"/>
      <c r="I22" s="24"/>
      <c r="J22" s="24"/>
      <c r="K22" s="24"/>
      <c r="L22" s="24"/>
      <c r="M22" s="38"/>
      <c r="N22" s="37"/>
      <c r="O22" s="37"/>
      <c r="P22" s="37"/>
      <c r="Q22" s="37"/>
      <c r="R22" s="37"/>
      <c r="S22" s="37"/>
    </row>
    <row r="23" spans="4:19" ht="14.25">
      <c r="D23" s="23"/>
      <c r="E23" s="24"/>
      <c r="F23" s="24"/>
      <c r="G23" s="23"/>
      <c r="H23" s="25"/>
      <c r="I23" s="24"/>
      <c r="J23" s="24"/>
      <c r="K23" s="24"/>
      <c r="L23" s="24"/>
      <c r="M23" s="38"/>
      <c r="N23" s="37"/>
      <c r="O23" s="37"/>
      <c r="P23" s="37"/>
      <c r="Q23" s="37"/>
      <c r="R23" s="37"/>
      <c r="S23" s="37"/>
    </row>
    <row r="24" spans="4:19" ht="14.25">
      <c r="D24" s="23"/>
      <c r="E24" s="24"/>
      <c r="F24" s="24"/>
      <c r="G24" s="23"/>
      <c r="H24" s="23"/>
      <c r="I24" s="24"/>
      <c r="J24" s="24"/>
      <c r="K24" s="24"/>
      <c r="L24" s="24"/>
      <c r="M24" s="38"/>
      <c r="N24" s="37"/>
      <c r="O24" s="37"/>
      <c r="P24" s="37"/>
      <c r="Q24" s="37"/>
      <c r="R24" s="37"/>
      <c r="S24" s="37"/>
    </row>
    <row r="25" spans="4:16" ht="14.25">
      <c r="D25" s="23"/>
      <c r="E25" s="24"/>
      <c r="F25" s="24"/>
      <c r="G25" s="23"/>
      <c r="H25" s="23"/>
      <c r="I25" s="24"/>
      <c r="J25" s="24"/>
      <c r="K25" s="24"/>
      <c r="L25" s="24"/>
      <c r="M25" s="24"/>
      <c r="N25" s="37"/>
      <c r="O25" s="37"/>
      <c r="P25" s="37"/>
    </row>
    <row r="26" spans="4:13" ht="14.25">
      <c r="D26" s="29"/>
      <c r="E26" s="24"/>
      <c r="F26" s="24"/>
      <c r="G26" s="23"/>
      <c r="H26" s="23"/>
      <c r="I26" s="24"/>
      <c r="J26" s="24"/>
      <c r="K26" s="24"/>
      <c r="L26" s="24"/>
      <c r="M26" s="24"/>
    </row>
  </sheetData>
  <sheetProtection/>
  <mergeCells count="27">
    <mergeCell ref="A1:U1"/>
    <mergeCell ref="D2:H2"/>
    <mergeCell ref="D3:F3"/>
    <mergeCell ref="A11:U11"/>
    <mergeCell ref="A12:R12"/>
    <mergeCell ref="A2:A4"/>
    <mergeCell ref="B2:B4"/>
    <mergeCell ref="C2:C4"/>
    <mergeCell ref="H3:H4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Q5:Q10"/>
    <mergeCell ref="R2:R3"/>
    <mergeCell ref="R5:R10"/>
    <mergeCell ref="S2:S3"/>
    <mergeCell ref="S5:S10"/>
    <mergeCell ref="T2:T3"/>
    <mergeCell ref="T5:T10"/>
    <mergeCell ref="U2:U3"/>
    <mergeCell ref="U5:U10"/>
  </mergeCells>
  <printOptions/>
  <pageMargins left="0.35" right="0.35" top="0.59" bottom="0.39" header="0.51" footer="0.51"/>
  <pageSetup fitToHeight="0" fitToWidth="1" horizontalDpi="600" verticalDpi="600" orientation="landscape" paperSize="9" scale="80"/>
  <ignoredErrors>
    <ignoredError sqref="G5:G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SheetLayoutView="100" workbookViewId="0" topLeftCell="A1">
      <selection activeCell="E5" sqref="A1:E5"/>
    </sheetView>
  </sheetViews>
  <sheetFormatPr defaultColWidth="9.00390625" defaultRowHeight="14.25"/>
  <cols>
    <col min="1" max="1" width="16.00390625" style="0" customWidth="1"/>
    <col min="2" max="2" width="18.375" style="0" customWidth="1"/>
    <col min="3" max="3" width="14.50390625" style="0" customWidth="1"/>
    <col min="4" max="4" width="13.25390625" style="0" customWidth="1"/>
    <col min="5" max="5" width="13.50390625" style="0" customWidth="1"/>
  </cols>
  <sheetData>
    <row r="1" spans="1:5" ht="58.5" customHeight="1">
      <c r="A1" s="1" t="s">
        <v>44</v>
      </c>
      <c r="B1" s="1" t="s">
        <v>45</v>
      </c>
      <c r="C1" s="1" t="s">
        <v>46</v>
      </c>
      <c r="D1" s="1" t="s">
        <v>47</v>
      </c>
      <c r="E1" s="1" t="s">
        <v>48</v>
      </c>
    </row>
    <row r="2" spans="1:5" ht="42.75" customHeight="1">
      <c r="A2" s="2" t="s">
        <v>49</v>
      </c>
      <c r="B2" s="3" t="s">
        <v>50</v>
      </c>
      <c r="C2" s="3" t="s">
        <v>51</v>
      </c>
      <c r="D2" s="3" t="s">
        <v>52</v>
      </c>
      <c r="E2" s="3" t="s">
        <v>52</v>
      </c>
    </row>
    <row r="3" spans="1:5" ht="28.5">
      <c r="A3" s="2" t="s">
        <v>53</v>
      </c>
      <c r="B3" s="3" t="s">
        <v>54</v>
      </c>
      <c r="C3" s="3" t="s">
        <v>55</v>
      </c>
      <c r="D3" s="3" t="s">
        <v>56</v>
      </c>
      <c r="E3" s="3" t="s">
        <v>52</v>
      </c>
    </row>
    <row r="4" spans="1:5" ht="30" customHeight="1">
      <c r="A4" s="2" t="s">
        <v>57</v>
      </c>
      <c r="B4" s="3" t="s">
        <v>58</v>
      </c>
      <c r="C4" s="3" t="s">
        <v>55</v>
      </c>
      <c r="D4" s="3" t="s">
        <v>59</v>
      </c>
      <c r="E4" s="3" t="s">
        <v>56</v>
      </c>
    </row>
    <row r="5" spans="1:5" ht="135" customHeight="1">
      <c r="A5" s="2" t="s">
        <v>60</v>
      </c>
      <c r="B5" s="3" t="s">
        <v>61</v>
      </c>
      <c r="C5" s="3" t="s">
        <v>55</v>
      </c>
      <c r="D5" s="3" t="s">
        <v>59</v>
      </c>
      <c r="E5" s="3" t="s">
        <v>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学生资助管理中心</cp:lastModifiedBy>
  <cp:lastPrinted>2015-09-25T02:58:12Z</cp:lastPrinted>
  <dcterms:created xsi:type="dcterms:W3CDTF">1996-12-17T01:32:42Z</dcterms:created>
  <dcterms:modified xsi:type="dcterms:W3CDTF">2021-12-06T02:02:52Z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2052-11.1.0.10524</vt:lpwstr>
  </property>
  <property fmtid="{D5CDD505-2E9C-101B-9397-08002B2CF9AE}" pid="4" name="I">
    <vt:lpwstr>E264C3192F5A456286010BED5509C2DF</vt:lpwstr>
  </property>
</Properties>
</file>